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840" tabRatio="500"/>
  </bookViews>
  <sheets>
    <sheet name="IF Statements" sheetId="1" r:id="rId1"/>
    <sheet name="IF Statements Solutions" sheetId="3" r:id="rId2"/>
    <sheet name="VLookUp " sheetId="5" r:id="rId3"/>
    <sheet name="VLookUp Solutions" sheetId="2" r:id="rId4"/>
    <sheet name="Sheet4" sheetId="4" r:id="rId5"/>
  </sheets>
  <calcPr calcId="140000" iterate="1" iterateDelta="9.9999999999994494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5" l="1"/>
  <c r="B19" i="5"/>
  <c r="C7" i="5"/>
  <c r="C12" i="5"/>
  <c r="C15" i="5"/>
  <c r="C18" i="5"/>
  <c r="B7" i="5"/>
  <c r="B12" i="5"/>
  <c r="B15" i="5"/>
  <c r="B18" i="5"/>
  <c r="C16" i="5"/>
  <c r="B16" i="5"/>
  <c r="B23" i="2"/>
  <c r="C23" i="2"/>
  <c r="D5" i="3"/>
  <c r="E5" i="3"/>
  <c r="D6" i="3"/>
  <c r="E6" i="3"/>
  <c r="B7" i="3"/>
  <c r="C7" i="3"/>
  <c r="D7" i="3"/>
  <c r="E7" i="3"/>
  <c r="D8" i="3"/>
  <c r="D9" i="3"/>
  <c r="D10" i="3"/>
  <c r="E10" i="3"/>
  <c r="D11" i="3"/>
  <c r="E11" i="3"/>
  <c r="B12" i="3"/>
  <c r="C12" i="3"/>
  <c r="D12" i="3"/>
  <c r="E12" i="3"/>
  <c r="D13" i="3"/>
  <c r="D14" i="3"/>
  <c r="E14" i="3"/>
  <c r="B15" i="3"/>
  <c r="C15" i="3"/>
  <c r="D15" i="3"/>
  <c r="E15" i="3"/>
  <c r="B16" i="3"/>
  <c r="C16" i="3"/>
  <c r="D16" i="3"/>
  <c r="E16" i="3"/>
  <c r="D17" i="3"/>
  <c r="E17" i="3"/>
  <c r="B18" i="3"/>
  <c r="C18" i="3"/>
  <c r="D18" i="3"/>
  <c r="E18" i="3"/>
  <c r="B19" i="3"/>
  <c r="C19" i="3"/>
  <c r="B33" i="3"/>
  <c r="C33" i="3"/>
  <c r="B40" i="3"/>
  <c r="C40" i="3"/>
  <c r="B48" i="3"/>
  <c r="C48" i="3"/>
  <c r="B53" i="3"/>
  <c r="C53" i="3"/>
  <c r="B59" i="3"/>
  <c r="C59" i="3"/>
  <c r="B60" i="3"/>
  <c r="C60" i="3"/>
  <c r="B61" i="3"/>
  <c r="C61" i="3"/>
  <c r="C19" i="2"/>
  <c r="B19" i="2"/>
  <c r="C7" i="2"/>
  <c r="C12" i="2"/>
  <c r="C15" i="2"/>
  <c r="C18" i="2"/>
  <c r="B7" i="2"/>
  <c r="B12" i="2"/>
  <c r="B15" i="2"/>
  <c r="B18" i="2"/>
  <c r="C16" i="2"/>
  <c r="B16" i="2"/>
  <c r="C33" i="1"/>
  <c r="C40" i="1"/>
  <c r="C48" i="1"/>
  <c r="C53" i="1"/>
  <c r="C59" i="1"/>
  <c r="C60" i="1"/>
  <c r="C61" i="1"/>
  <c r="B33" i="1"/>
  <c r="B40" i="1"/>
  <c r="B48" i="1"/>
  <c r="B53" i="1"/>
  <c r="B59" i="1"/>
  <c r="B60" i="1"/>
  <c r="B61" i="1"/>
  <c r="B19" i="1"/>
  <c r="C19" i="1"/>
  <c r="B7" i="1"/>
  <c r="B12" i="1"/>
  <c r="B15" i="1"/>
  <c r="B18" i="1"/>
  <c r="C7" i="1"/>
  <c r="C12" i="1"/>
  <c r="C15" i="1"/>
  <c r="C18" i="1"/>
  <c r="B16" i="1"/>
  <c r="C16" i="1"/>
</calcChain>
</file>

<file path=xl/sharedStrings.xml><?xml version="1.0" encoding="utf-8"?>
<sst xmlns="http://schemas.openxmlformats.org/spreadsheetml/2006/main" count="155" uniqueCount="64">
  <si>
    <t>Apple Inc. Financials</t>
  </si>
  <si>
    <t>Income Statement</t>
  </si>
  <si>
    <t>Variance %</t>
  </si>
  <si>
    <t>1.Add Variance %</t>
  </si>
  <si>
    <t>$mm</t>
  </si>
  <si>
    <t>2. Compute Variance %</t>
  </si>
  <si>
    <t>3. Use Iferror statement to make cells blank</t>
  </si>
  <si>
    <t>Revenues</t>
  </si>
  <si>
    <t>4. Add Assessment Column</t>
  </si>
  <si>
    <t>Cost of goods sold (COGS)</t>
  </si>
  <si>
    <t>5. Automate it with if statements</t>
  </si>
  <si>
    <t xml:space="preserve">Gross profit </t>
  </si>
  <si>
    <t>Operating Expenses:</t>
  </si>
  <si>
    <t>R&amp;D</t>
  </si>
  <si>
    <t>Operating, Selling, general and administrative expenses</t>
  </si>
  <si>
    <t>Operating profit (EBIT)</t>
  </si>
  <si>
    <t>Other Income/(Expense), net</t>
  </si>
  <si>
    <t>EBT (income before provision for income taxes)</t>
  </si>
  <si>
    <t>Income taxes</t>
  </si>
  <si>
    <t>Net Income</t>
  </si>
  <si>
    <t>Shares Outstanding</t>
  </si>
  <si>
    <t>Apple Stock Price Link</t>
  </si>
  <si>
    <t>Balance Sheet</t>
  </si>
  <si>
    <t>Current Assets</t>
  </si>
  <si>
    <t>Cash &amp; cash equivalents</t>
  </si>
  <si>
    <t>Short-term marketable securities</t>
  </si>
  <si>
    <t>Accounts receivable</t>
  </si>
  <si>
    <t>Inventory</t>
  </si>
  <si>
    <t>Deferred Tax Assets</t>
  </si>
  <si>
    <t>Vendor non-trade receivables</t>
  </si>
  <si>
    <t>Other current assets</t>
  </si>
  <si>
    <t>Total current  assets</t>
  </si>
  <si>
    <t>Non-Current Assets</t>
  </si>
  <si>
    <t>Long-term marketable securities</t>
  </si>
  <si>
    <t>PPE</t>
  </si>
  <si>
    <t>Goodwill</t>
  </si>
  <si>
    <t>Acquired intangible assets, net</t>
  </si>
  <si>
    <t>other assets</t>
  </si>
  <si>
    <t>Total assets</t>
  </si>
  <si>
    <t>Current Liabilities</t>
  </si>
  <si>
    <t>Accounts payable</t>
  </si>
  <si>
    <t>Accrued Expenses</t>
  </si>
  <si>
    <t>Deferred Revenue</t>
  </si>
  <si>
    <t>Commercial Paper</t>
  </si>
  <si>
    <t>Current portion of Long-term debt</t>
  </si>
  <si>
    <t>other</t>
  </si>
  <si>
    <t>Total current liabilities</t>
  </si>
  <si>
    <t>Non-Current Liabilities</t>
  </si>
  <si>
    <t>Long-term debt</t>
  </si>
  <si>
    <t>Deferred revenue, non-current</t>
  </si>
  <si>
    <t>Other non-current liabilities</t>
  </si>
  <si>
    <t>Total liabilities</t>
  </si>
  <si>
    <t>Equity:</t>
  </si>
  <si>
    <t xml:space="preserve">Common stock </t>
  </si>
  <si>
    <t>Retained Earnings</t>
  </si>
  <si>
    <t>Accumulated other comprehensive income (loss)</t>
  </si>
  <si>
    <t>Total equity</t>
  </si>
  <si>
    <t>Total Liabilities, redeemable noncontrolling interest and equity</t>
  </si>
  <si>
    <t>check</t>
  </si>
  <si>
    <t>Gross profit</t>
  </si>
  <si>
    <t>Operating profit</t>
  </si>
  <si>
    <t>EBT</t>
  </si>
  <si>
    <t>revenues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</si>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</sst>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6"/>
      <color theme="9"/>
      <name val="Calibri"/>
      <scheme val="minor"/>
    </font>
    <font>
      <b/>
      <i/>
      <sz val="12"/>
      <color theme="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2" applyNumberFormat="1" applyFont="1" applyBorder="1"/>
    <xf numFmtId="0" fontId="0" fillId="0" borderId="4" xfId="0" applyBorder="1"/>
    <xf numFmtId="0" fontId="0" fillId="0" borderId="5" xfId="0" applyBorder="1"/>
    <xf numFmtId="0" fontId="4" fillId="0" borderId="0" xfId="0" applyFont="1" applyBorder="1" applyAlignment="1">
      <alignment horizontal="center"/>
    </xf>
    <xf numFmtId="38" fontId="0" fillId="0" borderId="0" xfId="0" applyNumberFormat="1" applyBorder="1"/>
    <xf numFmtId="9" fontId="0" fillId="0" borderId="0" xfId="2" applyFont="1"/>
    <xf numFmtId="0" fontId="2" fillId="0" borderId="5" xfId="0" applyFont="1" applyBorder="1"/>
    <xf numFmtId="38" fontId="2" fillId="0" borderId="0" xfId="0" applyNumberFormat="1" applyFont="1" applyBorder="1"/>
    <xf numFmtId="9" fontId="0" fillId="0" borderId="0" xfId="2" applyFont="1" applyBorder="1"/>
    <xf numFmtId="3" fontId="0" fillId="0" borderId="0" xfId="0" applyNumberFormat="1" applyBorder="1"/>
    <xf numFmtId="0" fontId="0" fillId="0" borderId="6" xfId="0" applyFill="1" applyBorder="1"/>
    <xf numFmtId="0" fontId="5" fillId="0" borderId="7" xfId="3" applyBorder="1" applyAlignment="1">
      <alignment horizontal="center"/>
    </xf>
    <xf numFmtId="0" fontId="0" fillId="0" borderId="7" xfId="0" applyBorder="1"/>
    <xf numFmtId="0" fontId="0" fillId="0" borderId="0" xfId="0" applyFill="1" applyBorder="1"/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0" borderId="6" xfId="0" applyFont="1" applyBorder="1"/>
    <xf numFmtId="38" fontId="2" fillId="0" borderId="7" xfId="0" applyNumberFormat="1" applyFont="1" applyBorder="1"/>
    <xf numFmtId="38" fontId="0" fillId="0" borderId="0" xfId="0" applyNumberFormat="1"/>
    <xf numFmtId="38" fontId="2" fillId="0" borderId="0" xfId="0" applyNumberFormat="1" applyFont="1"/>
    <xf numFmtId="0" fontId="7" fillId="0" borderId="0" xfId="0" applyFont="1"/>
    <xf numFmtId="38" fontId="7" fillId="0" borderId="0" xfId="0" applyNumberFormat="1" applyFont="1"/>
    <xf numFmtId="0" fontId="5" fillId="0" borderId="0" xfId="3" applyBorder="1" applyAlignment="1">
      <alignment horizontal="center"/>
    </xf>
    <xf numFmtId="0" fontId="0" fillId="0" borderId="0" xfId="0" applyBorder="1"/>
    <xf numFmtId="2" fontId="0" fillId="0" borderId="3" xfId="0" applyNumberFormat="1" applyBorder="1"/>
    <xf numFmtId="1" fontId="2" fillId="0" borderId="3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2" fontId="2" fillId="0" borderId="6" xfId="0" applyNumberFormat="1" applyFont="1" applyBorder="1"/>
    <xf numFmtId="38" fontId="0" fillId="0" borderId="6" xfId="1" applyNumberFormat="1" applyFont="1" applyBorder="1" applyAlignment="1">
      <alignment horizontal="center"/>
    </xf>
    <xf numFmtId="38" fontId="0" fillId="0" borderId="9" xfId="1" applyNumberFormat="1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D21" sqref="D21"/>
    </sheetView>
  </sheetViews>
  <sheetFormatPr baseColWidth="10" defaultRowHeight="15" x14ac:dyDescent="0"/>
  <cols>
    <col min="1" max="1" width="53.6640625" bestFit="1" customWidth="1"/>
    <col min="2" max="3" width="24" customWidth="1"/>
    <col min="4" max="4" width="18.1640625" customWidth="1"/>
    <col min="5" max="5" width="17.6640625" customWidth="1"/>
  </cols>
  <sheetData>
    <row r="1" spans="1:8" ht="16" thickBot="1">
      <c r="A1" s="1" t="s">
        <v>0</v>
      </c>
    </row>
    <row r="2" spans="1:8" ht="21" thickBot="1">
      <c r="A2" s="2" t="s">
        <v>1</v>
      </c>
      <c r="B2" s="3"/>
      <c r="C2" s="3"/>
      <c r="D2" s="4" t="s">
        <v>2</v>
      </c>
      <c r="H2" t="s">
        <v>3</v>
      </c>
    </row>
    <row r="3" spans="1:8">
      <c r="A3" s="5" t="s">
        <v>4</v>
      </c>
      <c r="B3" s="6"/>
      <c r="C3" s="7"/>
      <c r="H3" t="s">
        <v>5</v>
      </c>
    </row>
    <row r="4" spans="1:8" ht="18">
      <c r="A4" s="8"/>
      <c r="B4" s="9">
        <v>2015</v>
      </c>
      <c r="C4" s="9">
        <v>2014</v>
      </c>
      <c r="H4" t="s">
        <v>6</v>
      </c>
    </row>
    <row r="5" spans="1:8">
      <c r="A5" s="8" t="s">
        <v>7</v>
      </c>
      <c r="B5" s="10">
        <v>233715</v>
      </c>
      <c r="C5" s="10">
        <v>182795</v>
      </c>
      <c r="D5" s="11"/>
      <c r="E5" s="4"/>
      <c r="H5" t="s">
        <v>8</v>
      </c>
    </row>
    <row r="6" spans="1:8">
      <c r="A6" s="8" t="s">
        <v>9</v>
      </c>
      <c r="B6" s="10">
        <v>140089</v>
      </c>
      <c r="C6" s="10">
        <v>112258</v>
      </c>
      <c r="D6" s="11"/>
      <c r="H6" t="s">
        <v>10</v>
      </c>
    </row>
    <row r="7" spans="1:8">
      <c r="A7" s="12" t="s">
        <v>11</v>
      </c>
      <c r="B7" s="13">
        <f>+B5-B6</f>
        <v>93626</v>
      </c>
      <c r="C7" s="13">
        <f>+C5-C6</f>
        <v>70537</v>
      </c>
      <c r="D7" s="11"/>
    </row>
    <row r="8" spans="1:8">
      <c r="A8" s="8"/>
      <c r="B8" s="10"/>
      <c r="C8" s="10"/>
      <c r="D8" s="11"/>
    </row>
    <row r="9" spans="1:8">
      <c r="A9" s="8" t="s">
        <v>12</v>
      </c>
      <c r="B9" s="10"/>
      <c r="C9" s="10"/>
      <c r="D9" s="11"/>
    </row>
    <row r="10" spans="1:8">
      <c r="A10" s="8" t="s">
        <v>13</v>
      </c>
      <c r="B10" s="10">
        <v>8067</v>
      </c>
      <c r="C10" s="10">
        <v>6041</v>
      </c>
      <c r="D10" s="11"/>
    </row>
    <row r="11" spans="1:8">
      <c r="A11" s="8" t="s">
        <v>14</v>
      </c>
      <c r="B11" s="10">
        <v>14329</v>
      </c>
      <c r="C11" s="10">
        <v>11993</v>
      </c>
      <c r="D11" s="11"/>
    </row>
    <row r="12" spans="1:8">
      <c r="A12" s="12" t="s">
        <v>15</v>
      </c>
      <c r="B12" s="13">
        <f>B7-B10-B11</f>
        <v>71230</v>
      </c>
      <c r="C12" s="13">
        <f>C7-C10-C11</f>
        <v>52503</v>
      </c>
      <c r="D12" s="11"/>
    </row>
    <row r="13" spans="1:8">
      <c r="A13" s="8"/>
      <c r="B13" s="10"/>
      <c r="C13" s="10"/>
      <c r="D13" s="11"/>
    </row>
    <row r="14" spans="1:8">
      <c r="A14" s="8" t="s">
        <v>16</v>
      </c>
      <c r="B14" s="10">
        <v>1285</v>
      </c>
      <c r="C14" s="10">
        <v>980</v>
      </c>
      <c r="D14" s="11"/>
    </row>
    <row r="15" spans="1:8">
      <c r="A15" s="12" t="s">
        <v>17</v>
      </c>
      <c r="B15" s="13">
        <f>+B12+B14</f>
        <v>72515</v>
      </c>
      <c r="C15" s="13">
        <f>+C12+C14</f>
        <v>53483</v>
      </c>
      <c r="D15" s="11"/>
    </row>
    <row r="16" spans="1:8">
      <c r="A16" s="8"/>
      <c r="B16" s="14">
        <f>B17/B15</f>
        <v>0.26368337585327173</v>
      </c>
      <c r="C16" s="14">
        <f>C17/C15</f>
        <v>0.26126058747639436</v>
      </c>
      <c r="D16" s="11"/>
    </row>
    <row r="17" spans="1:4">
      <c r="A17" s="8" t="s">
        <v>18</v>
      </c>
      <c r="B17" s="10">
        <v>19121</v>
      </c>
      <c r="C17" s="10">
        <v>13973</v>
      </c>
      <c r="D17" s="11"/>
    </row>
    <row r="18" spans="1:4">
      <c r="A18" s="12" t="s">
        <v>19</v>
      </c>
      <c r="B18" s="13">
        <f>+B15-B17</f>
        <v>53394</v>
      </c>
      <c r="C18" s="13">
        <f>+C15-C17</f>
        <v>39510</v>
      </c>
      <c r="D18" s="11"/>
    </row>
    <row r="19" spans="1:4">
      <c r="A19" s="8" t="s">
        <v>20</v>
      </c>
      <c r="B19" s="15">
        <f>5575331/1000</f>
        <v>5575.3310000000001</v>
      </c>
      <c r="C19" s="15">
        <f>5864840/1000</f>
        <v>5864.84</v>
      </c>
      <c r="D19" s="11"/>
    </row>
    <row r="20" spans="1:4">
      <c r="A20" s="16" t="s">
        <v>21</v>
      </c>
      <c r="B20" s="17"/>
      <c r="C20" s="18"/>
      <c r="D20" s="11"/>
    </row>
    <row r="21" spans="1:4">
      <c r="A21" s="19"/>
    </row>
    <row r="22" spans="1:4" ht="16" thickBot="1"/>
    <row r="23" spans="1:4" ht="21" thickBot="1">
      <c r="A23" s="2" t="s">
        <v>22</v>
      </c>
      <c r="B23" s="20"/>
      <c r="C23" s="21"/>
    </row>
    <row r="24" spans="1:4">
      <c r="A24" s="5" t="s">
        <v>4</v>
      </c>
      <c r="B24" s="7"/>
      <c r="C24" s="7"/>
    </row>
    <row r="25" spans="1:4" ht="18">
      <c r="A25" s="12" t="s">
        <v>23</v>
      </c>
      <c r="B25" s="9">
        <v>2015</v>
      </c>
      <c r="C25" s="9">
        <v>2014</v>
      </c>
    </row>
    <row r="26" spans="1:4">
      <c r="A26" s="8" t="s">
        <v>24</v>
      </c>
      <c r="B26" s="10">
        <v>21120</v>
      </c>
      <c r="C26" s="10">
        <v>13844</v>
      </c>
    </row>
    <row r="27" spans="1:4">
      <c r="A27" s="8" t="s">
        <v>25</v>
      </c>
      <c r="B27" s="10">
        <v>20481</v>
      </c>
      <c r="C27" s="10">
        <v>11233</v>
      </c>
    </row>
    <row r="28" spans="1:4">
      <c r="A28" s="8" t="s">
        <v>26</v>
      </c>
      <c r="B28" s="10">
        <v>16849</v>
      </c>
      <c r="C28" s="10">
        <v>17460</v>
      </c>
    </row>
    <row r="29" spans="1:4">
      <c r="A29" s="8" t="s">
        <v>27</v>
      </c>
      <c r="B29" s="10">
        <v>2349</v>
      </c>
      <c r="C29" s="10">
        <v>2111</v>
      </c>
    </row>
    <row r="30" spans="1:4">
      <c r="A30" s="8" t="s">
        <v>28</v>
      </c>
      <c r="B30" s="10">
        <v>5546</v>
      </c>
      <c r="C30" s="10">
        <v>4318</v>
      </c>
    </row>
    <row r="31" spans="1:4">
      <c r="A31" s="8" t="s">
        <v>29</v>
      </c>
      <c r="B31" s="10">
        <v>13494</v>
      </c>
      <c r="C31" s="10">
        <v>9759</v>
      </c>
    </row>
    <row r="32" spans="1:4">
      <c r="A32" s="8" t="s">
        <v>30</v>
      </c>
      <c r="B32" s="10">
        <v>9539</v>
      </c>
      <c r="C32" s="10">
        <v>9806</v>
      </c>
    </row>
    <row r="33" spans="1:3">
      <c r="A33" s="12" t="s">
        <v>31</v>
      </c>
      <c r="B33" s="13">
        <f>SUM(B26:B32)</f>
        <v>89378</v>
      </c>
      <c r="C33" s="13">
        <f>SUM(C26:C32)</f>
        <v>68531</v>
      </c>
    </row>
    <row r="34" spans="1:3">
      <c r="A34" s="8" t="s">
        <v>32</v>
      </c>
      <c r="B34" s="10"/>
      <c r="C34" s="10"/>
    </row>
    <row r="35" spans="1:3">
      <c r="A35" s="8" t="s">
        <v>33</v>
      </c>
      <c r="B35" s="10">
        <v>164065</v>
      </c>
      <c r="C35" s="10">
        <v>130162</v>
      </c>
    </row>
    <row r="36" spans="1:3">
      <c r="A36" s="8" t="s">
        <v>34</v>
      </c>
      <c r="B36" s="10">
        <v>22471</v>
      </c>
      <c r="C36" s="10">
        <v>20624</v>
      </c>
    </row>
    <row r="37" spans="1:3">
      <c r="A37" s="8" t="s">
        <v>35</v>
      </c>
      <c r="B37" s="10">
        <v>5116</v>
      </c>
      <c r="C37" s="10">
        <v>4616</v>
      </c>
    </row>
    <row r="38" spans="1:3">
      <c r="A38" s="8" t="s">
        <v>36</v>
      </c>
      <c r="B38" s="10">
        <v>3893</v>
      </c>
      <c r="C38" s="10">
        <v>4142</v>
      </c>
    </row>
    <row r="39" spans="1:3">
      <c r="A39" s="8" t="s">
        <v>37</v>
      </c>
      <c r="B39" s="10">
        <v>5556</v>
      </c>
      <c r="C39" s="10">
        <v>3764</v>
      </c>
    </row>
    <row r="40" spans="1:3">
      <c r="A40" s="22" t="s">
        <v>38</v>
      </c>
      <c r="B40" s="23">
        <f>B33+SUM(B35:B39)</f>
        <v>290479</v>
      </c>
      <c r="C40" s="23">
        <f>C33+SUM(C35:C39)</f>
        <v>231839</v>
      </c>
    </row>
    <row r="41" spans="1:3">
      <c r="A41" s="8" t="s">
        <v>39</v>
      </c>
      <c r="B41" s="24"/>
      <c r="C41" s="24"/>
    </row>
    <row r="42" spans="1:3">
      <c r="A42" s="8" t="s">
        <v>40</v>
      </c>
      <c r="B42" s="24">
        <v>35490</v>
      </c>
      <c r="C42" s="24">
        <v>30196</v>
      </c>
    </row>
    <row r="43" spans="1:3">
      <c r="A43" s="8" t="s">
        <v>41</v>
      </c>
      <c r="B43" s="24">
        <v>25181</v>
      </c>
      <c r="C43" s="24">
        <v>18453</v>
      </c>
    </row>
    <row r="44" spans="1:3">
      <c r="A44" s="8" t="s">
        <v>42</v>
      </c>
      <c r="B44" s="24">
        <v>8940</v>
      </c>
      <c r="C44" s="24">
        <v>8491</v>
      </c>
    </row>
    <row r="45" spans="1:3">
      <c r="A45" s="8" t="s">
        <v>43</v>
      </c>
      <c r="B45" s="24">
        <v>8499</v>
      </c>
      <c r="C45" s="24">
        <v>6308</v>
      </c>
    </row>
    <row r="46" spans="1:3">
      <c r="A46" s="8" t="s">
        <v>44</v>
      </c>
      <c r="B46" s="24">
        <v>2500</v>
      </c>
      <c r="C46" s="24">
        <v>0</v>
      </c>
    </row>
    <row r="47" spans="1:3">
      <c r="A47" s="8" t="s">
        <v>45</v>
      </c>
      <c r="B47" s="24"/>
      <c r="C47" s="24"/>
    </row>
    <row r="48" spans="1:3">
      <c r="A48" s="12" t="s">
        <v>46</v>
      </c>
      <c r="B48" s="25">
        <f>SUM(B42:B46)</f>
        <v>80610</v>
      </c>
      <c r="C48" s="25">
        <f>SUM(C42:C46)</f>
        <v>63448</v>
      </c>
    </row>
    <row r="49" spans="1:3">
      <c r="A49" s="8" t="s">
        <v>47</v>
      </c>
      <c r="B49" s="24"/>
      <c r="C49" s="24"/>
    </row>
    <row r="50" spans="1:3">
      <c r="A50" s="8" t="s">
        <v>48</v>
      </c>
      <c r="B50" s="24">
        <v>53463</v>
      </c>
      <c r="C50" s="24">
        <v>28987</v>
      </c>
    </row>
    <row r="51" spans="1:3">
      <c r="A51" s="8" t="s">
        <v>49</v>
      </c>
      <c r="B51" s="24">
        <v>3624</v>
      </c>
      <c r="C51" s="24">
        <v>3031</v>
      </c>
    </row>
    <row r="52" spans="1:3">
      <c r="A52" s="8" t="s">
        <v>50</v>
      </c>
      <c r="B52" s="24">
        <v>33427</v>
      </c>
      <c r="C52" s="24">
        <v>24826</v>
      </c>
    </row>
    <row r="53" spans="1:3">
      <c r="A53" s="22" t="s">
        <v>51</v>
      </c>
      <c r="B53" s="23">
        <f>B48+SUM(B50:B52)</f>
        <v>171124</v>
      </c>
      <c r="C53" s="23">
        <f>C48+SUM(C50:C52)</f>
        <v>120292</v>
      </c>
    </row>
    <row r="54" spans="1:3">
      <c r="A54" s="8"/>
      <c r="B54" s="24"/>
      <c r="C54" s="24"/>
    </row>
    <row r="55" spans="1:3">
      <c r="A55" s="8" t="s">
        <v>52</v>
      </c>
      <c r="B55" s="24"/>
      <c r="C55" s="24"/>
    </row>
    <row r="56" spans="1:3">
      <c r="A56" s="8" t="s">
        <v>53</v>
      </c>
      <c r="B56" s="24">
        <v>27416</v>
      </c>
      <c r="C56" s="24">
        <v>23313</v>
      </c>
    </row>
    <row r="57" spans="1:3">
      <c r="A57" s="8" t="s">
        <v>54</v>
      </c>
      <c r="B57" s="24">
        <v>92284</v>
      </c>
      <c r="C57" s="24">
        <v>87152</v>
      </c>
    </row>
    <row r="58" spans="1:3">
      <c r="A58" s="8" t="s">
        <v>55</v>
      </c>
      <c r="B58" s="24">
        <v>-345</v>
      </c>
      <c r="C58" s="24">
        <v>1082</v>
      </c>
    </row>
    <row r="59" spans="1:3">
      <c r="A59" s="12" t="s">
        <v>56</v>
      </c>
      <c r="B59" s="25">
        <f>SUM(B56:B58)</f>
        <v>119355</v>
      </c>
      <c r="C59" s="25">
        <f>SUM(C56:C58)</f>
        <v>111547</v>
      </c>
    </row>
    <row r="60" spans="1:3">
      <c r="A60" s="22" t="s">
        <v>57</v>
      </c>
      <c r="B60" s="23">
        <f>+B53+B59</f>
        <v>290479</v>
      </c>
      <c r="C60" s="23">
        <f>+C53+C59</f>
        <v>231839</v>
      </c>
    </row>
    <row r="61" spans="1:3">
      <c r="A61" s="26" t="s">
        <v>58</v>
      </c>
      <c r="B61" s="27">
        <f>B40-B60</f>
        <v>0</v>
      </c>
      <c r="C61" s="27">
        <f>C40-C60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E18" sqref="E18"/>
    </sheetView>
  </sheetViews>
  <sheetFormatPr baseColWidth="10" defaultRowHeight="15" x14ac:dyDescent="0"/>
  <cols>
    <col min="1" max="1" width="53.6640625" bestFit="1" customWidth="1"/>
    <col min="2" max="3" width="24" customWidth="1"/>
    <col min="4" max="4" width="18.1640625" customWidth="1"/>
    <col min="5" max="5" width="17.6640625" customWidth="1"/>
  </cols>
  <sheetData>
    <row r="1" spans="1:8" ht="16" thickBot="1">
      <c r="A1" s="1" t="s">
        <v>0</v>
      </c>
    </row>
    <row r="2" spans="1:8" ht="21" thickBot="1">
      <c r="A2" s="2" t="s">
        <v>1</v>
      </c>
      <c r="B2" s="3"/>
      <c r="C2" s="3"/>
      <c r="D2" s="4" t="s">
        <v>2</v>
      </c>
      <c r="E2" t="s">
        <v>63</v>
      </c>
      <c r="H2" t="s">
        <v>3</v>
      </c>
    </row>
    <row r="3" spans="1:8">
      <c r="A3" s="5" t="s">
        <v>4</v>
      </c>
      <c r="B3" s="6"/>
      <c r="C3" s="7"/>
      <c r="H3" t="s">
        <v>5</v>
      </c>
    </row>
    <row r="4" spans="1:8" ht="18">
      <c r="A4" s="8"/>
      <c r="B4" s="9">
        <v>2015</v>
      </c>
      <c r="C4" s="9">
        <v>2014</v>
      </c>
      <c r="H4" t="s">
        <v>6</v>
      </c>
    </row>
    <row r="5" spans="1:8">
      <c r="A5" s="8" t="s">
        <v>7</v>
      </c>
      <c r="B5" s="10">
        <v>233715</v>
      </c>
      <c r="C5" s="10">
        <v>182795</v>
      </c>
      <c r="D5" s="11">
        <f>IFERROR(B5/C5-1,"")</f>
        <v>0.27856341803659834</v>
      </c>
      <c r="E5" t="str">
        <f>IF(D5&gt;0,"Increased","Decreased")</f>
        <v>Increased</v>
      </c>
      <c r="H5" t="s">
        <v>8</v>
      </c>
    </row>
    <row r="6" spans="1:8">
      <c r="A6" s="8" t="s">
        <v>9</v>
      </c>
      <c r="B6" s="10">
        <v>140089</v>
      </c>
      <c r="C6" s="10">
        <v>112258</v>
      </c>
      <c r="D6" s="11">
        <f>IFERROR(B6/C6-1,"")</f>
        <v>0.24791997006894828</v>
      </c>
      <c r="E6" t="str">
        <f>IF(D6&gt;0,"Increased","Decreased")</f>
        <v>Increased</v>
      </c>
      <c r="H6" t="s">
        <v>10</v>
      </c>
    </row>
    <row r="7" spans="1:8">
      <c r="A7" s="12" t="s">
        <v>11</v>
      </c>
      <c r="B7" s="13">
        <f>+B5-B6</f>
        <v>93626</v>
      </c>
      <c r="C7" s="13">
        <f>+C5-C6</f>
        <v>70537</v>
      </c>
      <c r="D7" s="11">
        <f>IFERROR(B7/C7-1,"")</f>
        <v>0.32733175496547906</v>
      </c>
      <c r="E7" t="str">
        <f>IF(D7&gt;0,"Increased","Decreased")</f>
        <v>Increased</v>
      </c>
    </row>
    <row r="8" spans="1:8">
      <c r="A8" s="8"/>
      <c r="B8" s="10"/>
      <c r="C8" s="10"/>
      <c r="D8" s="11" t="str">
        <f>IFERROR(B8/C8-1,"")</f>
        <v/>
      </c>
    </row>
    <row r="9" spans="1:8">
      <c r="A9" s="8" t="s">
        <v>12</v>
      </c>
      <c r="B9" s="10"/>
      <c r="C9" s="10"/>
      <c r="D9" s="11" t="str">
        <f>IFERROR(B9/C9-1,"")</f>
        <v/>
      </c>
    </row>
    <row r="10" spans="1:8">
      <c r="A10" s="8" t="s">
        <v>13</v>
      </c>
      <c r="B10" s="10">
        <v>8067</v>
      </c>
      <c r="C10" s="10">
        <v>6041</v>
      </c>
      <c r="D10" s="11">
        <f>IFERROR(B10/C10-1,"")</f>
        <v>0.33537493792418482</v>
      </c>
      <c r="E10" t="str">
        <f>IF(D10&gt;0,"Increased","Decreased")</f>
        <v>Increased</v>
      </c>
    </row>
    <row r="11" spans="1:8">
      <c r="A11" s="8" t="s">
        <v>14</v>
      </c>
      <c r="B11" s="10">
        <v>14329</v>
      </c>
      <c r="C11" s="10">
        <v>11993</v>
      </c>
      <c r="D11" s="11">
        <f>IFERROR(B11/C11-1,"")</f>
        <v>0.19478028850162588</v>
      </c>
      <c r="E11" t="str">
        <f>IF(D11&gt;0,"Increased","Decreased")</f>
        <v>Increased</v>
      </c>
    </row>
    <row r="12" spans="1:8">
      <c r="A12" s="12" t="s">
        <v>15</v>
      </c>
      <c r="B12" s="13">
        <f>B7-B10-B11</f>
        <v>71230</v>
      </c>
      <c r="C12" s="13">
        <f>C7-C10-C11</f>
        <v>52503</v>
      </c>
      <c r="D12" s="11">
        <f>IFERROR(B12/C12-1,"")</f>
        <v>0.35668437994019397</v>
      </c>
      <c r="E12" t="str">
        <f>IF(D12&gt;0,"Increased","Decreased")</f>
        <v>Increased</v>
      </c>
    </row>
    <row r="13" spans="1:8">
      <c r="A13" s="8"/>
      <c r="B13" s="10"/>
      <c r="C13" s="10"/>
      <c r="D13" s="11" t="str">
        <f>IFERROR(B13/C13-1,"")</f>
        <v/>
      </c>
    </row>
    <row r="14" spans="1:8">
      <c r="A14" s="8" t="s">
        <v>16</v>
      </c>
      <c r="B14" s="10">
        <v>1285</v>
      </c>
      <c r="C14" s="10">
        <v>980</v>
      </c>
      <c r="D14" s="11">
        <f>IFERROR(B14/C14-1,"")</f>
        <v>0.31122448979591844</v>
      </c>
      <c r="E14" t="str">
        <f>IF(D14&gt;0,"Increased","Decreased")</f>
        <v>Increased</v>
      </c>
    </row>
    <row r="15" spans="1:8">
      <c r="A15" s="12" t="s">
        <v>17</v>
      </c>
      <c r="B15" s="13">
        <f>+B12+B14</f>
        <v>72515</v>
      </c>
      <c r="C15" s="13">
        <f>+C12+C14</f>
        <v>53483</v>
      </c>
      <c r="D15" s="11">
        <f>IFERROR(B15/C15-1,"")</f>
        <v>0.3558513920311126</v>
      </c>
      <c r="E15" t="str">
        <f>IF(D15&gt;0,"Increased","Decreased")</f>
        <v>Increased</v>
      </c>
    </row>
    <row r="16" spans="1:8">
      <c r="A16" s="8"/>
      <c r="B16" s="14">
        <f>B17/B15</f>
        <v>0.26368337585327173</v>
      </c>
      <c r="C16" s="14">
        <f>C17/C15</f>
        <v>0.26126058747639436</v>
      </c>
      <c r="D16" s="11">
        <f>IFERROR(B16/C16-1,"")</f>
        <v>9.2734552895250566E-3</v>
      </c>
      <c r="E16" t="str">
        <f>IF(D16&gt;0,"Increased","Decreased")</f>
        <v>Increased</v>
      </c>
    </row>
    <row r="17" spans="1:5">
      <c r="A17" s="8" t="s">
        <v>18</v>
      </c>
      <c r="B17" s="10">
        <v>19121</v>
      </c>
      <c r="C17" s="10">
        <v>13973</v>
      </c>
      <c r="D17" s="11">
        <f>IFERROR(B17/C17-1,"")</f>
        <v>0.36842481929435333</v>
      </c>
      <c r="E17" t="str">
        <f>IF(D17&gt;0,"Increased","Decreased")</f>
        <v>Increased</v>
      </c>
    </row>
    <row r="18" spans="1:5">
      <c r="A18" s="12" t="s">
        <v>19</v>
      </c>
      <c r="B18" s="13">
        <f>+B15-B17</f>
        <v>53394</v>
      </c>
      <c r="C18" s="13">
        <f>+C15-C17</f>
        <v>39510</v>
      </c>
      <c r="D18" s="11">
        <f>IFERROR(B18/C18-1,"")</f>
        <v>0.3514047076689446</v>
      </c>
      <c r="E18" t="str">
        <f>IF(D18&gt;0,"Increased","Decreased")</f>
        <v>Increased</v>
      </c>
    </row>
    <row r="19" spans="1:5">
      <c r="A19" s="8" t="s">
        <v>20</v>
      </c>
      <c r="B19" s="15">
        <f>5575331/1000</f>
        <v>5575.3310000000001</v>
      </c>
      <c r="C19" s="15">
        <f>5864840/1000</f>
        <v>5864.84</v>
      </c>
      <c r="D19" s="11"/>
    </row>
    <row r="20" spans="1:5">
      <c r="A20" s="16" t="s">
        <v>21</v>
      </c>
      <c r="B20" s="17"/>
      <c r="C20" s="18"/>
      <c r="D20" s="11"/>
    </row>
    <row r="21" spans="1:5">
      <c r="A21" s="19"/>
    </row>
    <row r="22" spans="1:5" ht="16" thickBot="1"/>
    <row r="23" spans="1:5" ht="21" thickBot="1">
      <c r="A23" s="2" t="s">
        <v>22</v>
      </c>
      <c r="B23" s="20"/>
      <c r="C23" s="21"/>
    </row>
    <row r="24" spans="1:5">
      <c r="A24" s="5" t="s">
        <v>4</v>
      </c>
      <c r="B24" s="7"/>
      <c r="C24" s="7"/>
    </row>
    <row r="25" spans="1:5" ht="18">
      <c r="A25" s="12" t="s">
        <v>23</v>
      </c>
      <c r="B25" s="9">
        <v>2015</v>
      </c>
      <c r="C25" s="9">
        <v>2014</v>
      </c>
    </row>
    <row r="26" spans="1:5">
      <c r="A26" s="8" t="s">
        <v>24</v>
      </c>
      <c r="B26" s="10">
        <v>21120</v>
      </c>
      <c r="C26" s="10">
        <v>13844</v>
      </c>
    </row>
    <row r="27" spans="1:5">
      <c r="A27" s="8" t="s">
        <v>25</v>
      </c>
      <c r="B27" s="10">
        <v>20481</v>
      </c>
      <c r="C27" s="10">
        <v>11233</v>
      </c>
    </row>
    <row r="28" spans="1:5">
      <c r="A28" s="8" t="s">
        <v>26</v>
      </c>
      <c r="B28" s="10">
        <v>16849</v>
      </c>
      <c r="C28" s="10">
        <v>17460</v>
      </c>
    </row>
    <row r="29" spans="1:5">
      <c r="A29" s="8" t="s">
        <v>27</v>
      </c>
      <c r="B29" s="10">
        <v>2349</v>
      </c>
      <c r="C29" s="10">
        <v>2111</v>
      </c>
    </row>
    <row r="30" spans="1:5">
      <c r="A30" s="8" t="s">
        <v>28</v>
      </c>
      <c r="B30" s="10">
        <v>5546</v>
      </c>
      <c r="C30" s="10">
        <v>4318</v>
      </c>
    </row>
    <row r="31" spans="1:5">
      <c r="A31" s="8" t="s">
        <v>29</v>
      </c>
      <c r="B31" s="10">
        <v>13494</v>
      </c>
      <c r="C31" s="10">
        <v>9759</v>
      </c>
    </row>
    <row r="32" spans="1:5">
      <c r="A32" s="8" t="s">
        <v>30</v>
      </c>
      <c r="B32" s="10">
        <v>9539</v>
      </c>
      <c r="C32" s="10">
        <v>9806</v>
      </c>
    </row>
    <row r="33" spans="1:3">
      <c r="A33" s="12" t="s">
        <v>31</v>
      </c>
      <c r="B33" s="13">
        <f>SUM(B26:B32)</f>
        <v>89378</v>
      </c>
      <c r="C33" s="13">
        <f>SUM(C26:C32)</f>
        <v>68531</v>
      </c>
    </row>
    <row r="34" spans="1:3">
      <c r="A34" s="8" t="s">
        <v>32</v>
      </c>
      <c r="B34" s="10"/>
      <c r="C34" s="10"/>
    </row>
    <row r="35" spans="1:3">
      <c r="A35" s="8" t="s">
        <v>33</v>
      </c>
      <c r="B35" s="10">
        <v>164065</v>
      </c>
      <c r="C35" s="10">
        <v>130162</v>
      </c>
    </row>
    <row r="36" spans="1:3">
      <c r="A36" s="8" t="s">
        <v>34</v>
      </c>
      <c r="B36" s="10">
        <v>22471</v>
      </c>
      <c r="C36" s="10">
        <v>20624</v>
      </c>
    </row>
    <row r="37" spans="1:3">
      <c r="A37" s="8" t="s">
        <v>35</v>
      </c>
      <c r="B37" s="10">
        <v>5116</v>
      </c>
      <c r="C37" s="10">
        <v>4616</v>
      </c>
    </row>
    <row r="38" spans="1:3">
      <c r="A38" s="8" t="s">
        <v>36</v>
      </c>
      <c r="B38" s="10">
        <v>3893</v>
      </c>
      <c r="C38" s="10">
        <v>4142</v>
      </c>
    </row>
    <row r="39" spans="1:3">
      <c r="A39" s="8" t="s">
        <v>37</v>
      </c>
      <c r="B39" s="10">
        <v>5556</v>
      </c>
      <c r="C39" s="10">
        <v>3764</v>
      </c>
    </row>
    <row r="40" spans="1:3">
      <c r="A40" s="22" t="s">
        <v>38</v>
      </c>
      <c r="B40" s="23">
        <f>B33+SUM(B35:B39)</f>
        <v>290479</v>
      </c>
      <c r="C40" s="23">
        <f>C33+SUM(C35:C39)</f>
        <v>231839</v>
      </c>
    </row>
    <row r="41" spans="1:3">
      <c r="A41" s="8" t="s">
        <v>39</v>
      </c>
      <c r="B41" s="24"/>
      <c r="C41" s="24"/>
    </row>
    <row r="42" spans="1:3">
      <c r="A42" s="8" t="s">
        <v>40</v>
      </c>
      <c r="B42" s="24">
        <v>35490</v>
      </c>
      <c r="C42" s="24">
        <v>30196</v>
      </c>
    </row>
    <row r="43" spans="1:3">
      <c r="A43" s="8" t="s">
        <v>41</v>
      </c>
      <c r="B43" s="24">
        <v>25181</v>
      </c>
      <c r="C43" s="24">
        <v>18453</v>
      </c>
    </row>
    <row r="44" spans="1:3">
      <c r="A44" s="8" t="s">
        <v>42</v>
      </c>
      <c r="B44" s="24">
        <v>8940</v>
      </c>
      <c r="C44" s="24">
        <v>8491</v>
      </c>
    </row>
    <row r="45" spans="1:3">
      <c r="A45" s="8" t="s">
        <v>43</v>
      </c>
      <c r="B45" s="24">
        <v>8499</v>
      </c>
      <c r="C45" s="24">
        <v>6308</v>
      </c>
    </row>
    <row r="46" spans="1:3">
      <c r="A46" s="8" t="s">
        <v>44</v>
      </c>
      <c r="B46" s="24">
        <v>2500</v>
      </c>
      <c r="C46" s="24">
        <v>0</v>
      </c>
    </row>
    <row r="47" spans="1:3">
      <c r="A47" s="8" t="s">
        <v>45</v>
      </c>
      <c r="B47" s="24"/>
      <c r="C47" s="24"/>
    </row>
    <row r="48" spans="1:3">
      <c r="A48" s="12" t="s">
        <v>46</v>
      </c>
      <c r="B48" s="25">
        <f>SUM(B42:B46)</f>
        <v>80610</v>
      </c>
      <c r="C48" s="25">
        <f>SUM(C42:C46)</f>
        <v>63448</v>
      </c>
    </row>
    <row r="49" spans="1:3">
      <c r="A49" s="8" t="s">
        <v>47</v>
      </c>
      <c r="B49" s="24"/>
      <c r="C49" s="24"/>
    </row>
    <row r="50" spans="1:3">
      <c r="A50" s="8" t="s">
        <v>48</v>
      </c>
      <c r="B50" s="24">
        <v>53463</v>
      </c>
      <c r="C50" s="24">
        <v>28987</v>
      </c>
    </row>
    <row r="51" spans="1:3">
      <c r="A51" s="8" t="s">
        <v>49</v>
      </c>
      <c r="B51" s="24">
        <v>3624</v>
      </c>
      <c r="C51" s="24">
        <v>3031</v>
      </c>
    </row>
    <row r="52" spans="1:3">
      <c r="A52" s="8" t="s">
        <v>50</v>
      </c>
      <c r="B52" s="24">
        <v>33427</v>
      </c>
      <c r="C52" s="24">
        <v>24826</v>
      </c>
    </row>
    <row r="53" spans="1:3">
      <c r="A53" s="22" t="s">
        <v>51</v>
      </c>
      <c r="B53" s="23">
        <f>B48+SUM(B50:B52)</f>
        <v>171124</v>
      </c>
      <c r="C53" s="23">
        <f>C48+SUM(C50:C52)</f>
        <v>120292</v>
      </c>
    </row>
    <row r="54" spans="1:3">
      <c r="A54" s="8"/>
      <c r="B54" s="24"/>
      <c r="C54" s="24"/>
    </row>
    <row r="55" spans="1:3">
      <c r="A55" s="8" t="s">
        <v>52</v>
      </c>
      <c r="B55" s="24"/>
      <c r="C55" s="24"/>
    </row>
    <row r="56" spans="1:3">
      <c r="A56" s="8" t="s">
        <v>53</v>
      </c>
      <c r="B56" s="24">
        <v>27416</v>
      </c>
      <c r="C56" s="24">
        <v>23313</v>
      </c>
    </row>
    <row r="57" spans="1:3">
      <c r="A57" s="8" t="s">
        <v>54</v>
      </c>
      <c r="B57" s="24">
        <v>92284</v>
      </c>
      <c r="C57" s="24">
        <v>87152</v>
      </c>
    </row>
    <row r="58" spans="1:3">
      <c r="A58" s="8" t="s">
        <v>55</v>
      </c>
      <c r="B58" s="24">
        <v>-345</v>
      </c>
      <c r="C58" s="24">
        <v>1082</v>
      </c>
    </row>
    <row r="59" spans="1:3">
      <c r="A59" s="12" t="s">
        <v>56</v>
      </c>
      <c r="B59" s="25">
        <f>SUM(B56:B58)</f>
        <v>119355</v>
      </c>
      <c r="C59" s="25">
        <f>SUM(C56:C58)</f>
        <v>111547</v>
      </c>
    </row>
    <row r="60" spans="1:3">
      <c r="A60" s="22" t="s">
        <v>57</v>
      </c>
      <c r="B60" s="23">
        <f>+B53+B59</f>
        <v>290479</v>
      </c>
      <c r="C60" s="23">
        <f>+C53+C59</f>
        <v>231839</v>
      </c>
    </row>
    <row r="61" spans="1:3">
      <c r="A61" s="26" t="s">
        <v>58</v>
      </c>
      <c r="B61" s="27">
        <f>B40-B60</f>
        <v>0</v>
      </c>
      <c r="C61" s="27">
        <f>C40-C60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1" workbookViewId="0">
      <selection activeCell="A30" sqref="A30"/>
    </sheetView>
  </sheetViews>
  <sheetFormatPr baseColWidth="10" defaultRowHeight="15" x14ac:dyDescent="0"/>
  <cols>
    <col min="1" max="1" width="53.6640625" bestFit="1" customWidth="1"/>
    <col min="2" max="3" width="24" customWidth="1"/>
  </cols>
  <sheetData>
    <row r="1" spans="1:3" ht="16" thickBot="1">
      <c r="A1" s="1" t="s">
        <v>0</v>
      </c>
    </row>
    <row r="2" spans="1:3" ht="21" thickBot="1">
      <c r="A2" s="2" t="s">
        <v>1</v>
      </c>
      <c r="B2" s="3"/>
      <c r="C2" s="3"/>
    </row>
    <row r="3" spans="1:3">
      <c r="A3" s="5" t="s">
        <v>4</v>
      </c>
      <c r="B3" s="6"/>
      <c r="C3" s="7"/>
    </row>
    <row r="4" spans="1:3" ht="18">
      <c r="A4" s="8"/>
      <c r="B4" s="9">
        <v>2015</v>
      </c>
      <c r="C4" s="9">
        <v>2014</v>
      </c>
    </row>
    <row r="5" spans="1:3">
      <c r="A5" s="8" t="s">
        <v>7</v>
      </c>
      <c r="B5" s="10">
        <v>233715</v>
      </c>
      <c r="C5" s="10">
        <v>182795</v>
      </c>
    </row>
    <row r="6" spans="1:3">
      <c r="A6" s="8" t="s">
        <v>9</v>
      </c>
      <c r="B6" s="10">
        <v>140089</v>
      </c>
      <c r="C6" s="10">
        <v>112258</v>
      </c>
    </row>
    <row r="7" spans="1:3">
      <c r="A7" s="12" t="s">
        <v>59</v>
      </c>
      <c r="B7" s="13">
        <f>+B5-B6</f>
        <v>93626</v>
      </c>
      <c r="C7" s="13">
        <f>+C5-C6</f>
        <v>70537</v>
      </c>
    </row>
    <row r="8" spans="1:3">
      <c r="A8" s="8"/>
      <c r="B8" s="10"/>
      <c r="C8" s="10"/>
    </row>
    <row r="9" spans="1:3">
      <c r="A9" s="8" t="s">
        <v>12</v>
      </c>
      <c r="B9" s="10"/>
      <c r="C9" s="10"/>
    </row>
    <row r="10" spans="1:3">
      <c r="A10" s="8" t="s">
        <v>13</v>
      </c>
      <c r="B10" s="10">
        <v>8067</v>
      </c>
      <c r="C10" s="10">
        <v>6041</v>
      </c>
    </row>
    <row r="11" spans="1:3">
      <c r="A11" s="8" t="s">
        <v>14</v>
      </c>
      <c r="B11" s="10">
        <v>14329</v>
      </c>
      <c r="C11" s="10">
        <v>11993</v>
      </c>
    </row>
    <row r="12" spans="1:3">
      <c r="A12" s="12" t="s">
        <v>60</v>
      </c>
      <c r="B12" s="13">
        <f>B7-B10-B11</f>
        <v>71230</v>
      </c>
      <c r="C12" s="13">
        <f>C7-C10-C11</f>
        <v>52503</v>
      </c>
    </row>
    <row r="13" spans="1:3">
      <c r="A13" s="8"/>
      <c r="B13" s="10"/>
      <c r="C13" s="10"/>
    </row>
    <row r="14" spans="1:3">
      <c r="A14" s="8" t="s">
        <v>16</v>
      </c>
      <c r="B14" s="10">
        <v>1285</v>
      </c>
      <c r="C14" s="10">
        <v>980</v>
      </c>
    </row>
    <row r="15" spans="1:3">
      <c r="A15" s="12" t="s">
        <v>61</v>
      </c>
      <c r="B15" s="13">
        <f>+B12+B14</f>
        <v>72515</v>
      </c>
      <c r="C15" s="13">
        <f>+C12+C14</f>
        <v>53483</v>
      </c>
    </row>
    <row r="16" spans="1:3">
      <c r="A16" s="8"/>
      <c r="B16" s="14">
        <f>B17/B15</f>
        <v>0.26368337585327173</v>
      </c>
      <c r="C16" s="14">
        <f>C17/C15</f>
        <v>0.26126058747639436</v>
      </c>
    </row>
    <row r="17" spans="1:3">
      <c r="A17" s="8" t="s">
        <v>18</v>
      </c>
      <c r="B17" s="10">
        <v>19121</v>
      </c>
      <c r="C17" s="10">
        <v>13973</v>
      </c>
    </row>
    <row r="18" spans="1:3">
      <c r="A18" s="12" t="s">
        <v>19</v>
      </c>
      <c r="B18" s="13">
        <f>+B15-B17</f>
        <v>53394</v>
      </c>
      <c r="C18" s="13">
        <f>+C15-C17</f>
        <v>39510</v>
      </c>
    </row>
    <row r="19" spans="1:3">
      <c r="A19" s="8" t="s">
        <v>20</v>
      </c>
      <c r="B19" s="15">
        <f>5575331/1000</f>
        <v>5575.3310000000001</v>
      </c>
      <c r="C19" s="15">
        <f>5864840/1000</f>
        <v>5864.84</v>
      </c>
    </row>
    <row r="20" spans="1:3">
      <c r="A20" s="16" t="s">
        <v>21</v>
      </c>
      <c r="B20" s="17"/>
      <c r="C20" s="18"/>
    </row>
    <row r="21" spans="1:3">
      <c r="A21" s="19"/>
      <c r="B21" s="28"/>
      <c r="C21" s="29"/>
    </row>
    <row r="22" spans="1:3">
      <c r="A22" s="30"/>
      <c r="B22" s="31">
        <v>2015</v>
      </c>
      <c r="C22" s="32">
        <v>2014</v>
      </c>
    </row>
    <row r="23" spans="1:3">
      <c r="A23" s="33" t="s">
        <v>62</v>
      </c>
      <c r="B23" s="34"/>
      <c r="C23" s="35"/>
    </row>
    <row r="24" spans="1:3">
      <c r="A24" s="19"/>
      <c r="B24" s="28"/>
      <c r="C24" s="29"/>
    </row>
    <row r="25" spans="1:3">
      <c r="A25" s="19"/>
      <c r="B25" s="28"/>
      <c r="C25" s="29"/>
    </row>
    <row r="26" spans="1:3">
      <c r="A26" s="19"/>
      <c r="B26" s="28"/>
      <c r="C26" s="29"/>
    </row>
    <row r="27" spans="1:3">
      <c r="A27" s="1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39" sqref="C39"/>
    </sheetView>
  </sheetViews>
  <sheetFormatPr baseColWidth="10" defaultRowHeight="15" x14ac:dyDescent="0"/>
  <cols>
    <col min="1" max="1" width="53.6640625" bestFit="1" customWidth="1"/>
    <col min="2" max="3" width="24" customWidth="1"/>
  </cols>
  <sheetData>
    <row r="1" spans="1:3" ht="16" thickBot="1">
      <c r="A1" s="1" t="s">
        <v>0</v>
      </c>
    </row>
    <row r="2" spans="1:3" ht="21" thickBot="1">
      <c r="A2" s="2" t="s">
        <v>1</v>
      </c>
      <c r="B2" s="3"/>
      <c r="C2" s="3"/>
    </row>
    <row r="3" spans="1:3">
      <c r="A3" s="5" t="s">
        <v>4</v>
      </c>
      <c r="B3" s="6"/>
      <c r="C3" s="7"/>
    </row>
    <row r="4" spans="1:3" ht="18">
      <c r="A4" s="8"/>
      <c r="B4" s="9">
        <v>2015</v>
      </c>
      <c r="C4" s="9">
        <v>2014</v>
      </c>
    </row>
    <row r="5" spans="1:3">
      <c r="A5" s="8" t="s">
        <v>7</v>
      </c>
      <c r="B5" s="10">
        <v>233715</v>
      </c>
      <c r="C5" s="10">
        <v>182795</v>
      </c>
    </row>
    <row r="6" spans="1:3">
      <c r="A6" s="8" t="s">
        <v>9</v>
      </c>
      <c r="B6" s="10">
        <v>140089</v>
      </c>
      <c r="C6" s="10">
        <v>112258</v>
      </c>
    </row>
    <row r="7" spans="1:3">
      <c r="A7" s="12" t="s">
        <v>59</v>
      </c>
      <c r="B7" s="13">
        <f>+B5-B6</f>
        <v>93626</v>
      </c>
      <c r="C7" s="13">
        <f>+C5-C6</f>
        <v>70537</v>
      </c>
    </row>
    <row r="8" spans="1:3">
      <c r="A8" s="8"/>
      <c r="B8" s="10"/>
      <c r="C8" s="10"/>
    </row>
    <row r="9" spans="1:3">
      <c r="A9" s="8" t="s">
        <v>12</v>
      </c>
      <c r="B9" s="10"/>
      <c r="C9" s="10"/>
    </row>
    <row r="10" spans="1:3">
      <c r="A10" s="8" t="s">
        <v>13</v>
      </c>
      <c r="B10" s="10">
        <v>8067</v>
      </c>
      <c r="C10" s="10">
        <v>6041</v>
      </c>
    </row>
    <row r="11" spans="1:3">
      <c r="A11" s="8" t="s">
        <v>14</v>
      </c>
      <c r="B11" s="10">
        <v>14329</v>
      </c>
      <c r="C11" s="10">
        <v>11993</v>
      </c>
    </row>
    <row r="12" spans="1:3">
      <c r="A12" s="12" t="s">
        <v>60</v>
      </c>
      <c r="B12" s="13">
        <f>B7-B10-B11</f>
        <v>71230</v>
      </c>
      <c r="C12" s="13">
        <f>C7-C10-C11</f>
        <v>52503</v>
      </c>
    </row>
    <row r="13" spans="1:3">
      <c r="A13" s="8"/>
      <c r="B13" s="10"/>
      <c r="C13" s="10"/>
    </row>
    <row r="14" spans="1:3">
      <c r="A14" s="8" t="s">
        <v>16</v>
      </c>
      <c r="B14" s="10">
        <v>1285</v>
      </c>
      <c r="C14" s="10">
        <v>980</v>
      </c>
    </row>
    <row r="15" spans="1:3">
      <c r="A15" s="12" t="s">
        <v>61</v>
      </c>
      <c r="B15" s="13">
        <f>+B12+B14</f>
        <v>72515</v>
      </c>
      <c r="C15" s="13">
        <f>+C12+C14</f>
        <v>53483</v>
      </c>
    </row>
    <row r="16" spans="1:3">
      <c r="A16" s="8"/>
      <c r="B16" s="14">
        <f>B17/B15</f>
        <v>0.26368337585327173</v>
      </c>
      <c r="C16" s="14">
        <f>C17/C15</f>
        <v>0.26126058747639436</v>
      </c>
    </row>
    <row r="17" spans="1:3">
      <c r="A17" s="8" t="s">
        <v>18</v>
      </c>
      <c r="B17" s="10">
        <v>19121</v>
      </c>
      <c r="C17" s="10">
        <v>13973</v>
      </c>
    </row>
    <row r="18" spans="1:3">
      <c r="A18" s="12" t="s">
        <v>19</v>
      </c>
      <c r="B18" s="13">
        <f>+B15-B17</f>
        <v>53394</v>
      </c>
      <c r="C18" s="13">
        <f>+C15-C17</f>
        <v>39510</v>
      </c>
    </row>
    <row r="19" spans="1:3">
      <c r="A19" s="8" t="s">
        <v>20</v>
      </c>
      <c r="B19" s="15">
        <f>5575331/1000</f>
        <v>5575.3310000000001</v>
      </c>
      <c r="C19" s="15">
        <f>5864840/1000</f>
        <v>5864.84</v>
      </c>
    </row>
    <row r="20" spans="1:3">
      <c r="A20" s="16" t="s">
        <v>21</v>
      </c>
      <c r="B20" s="17"/>
      <c r="C20" s="18"/>
    </row>
    <row r="21" spans="1:3">
      <c r="A21" s="19"/>
      <c r="B21" s="28"/>
      <c r="C21" s="29"/>
    </row>
    <row r="22" spans="1:3">
      <c r="A22" s="30"/>
      <c r="B22" s="31">
        <v>2015</v>
      </c>
      <c r="C22" s="32">
        <v>2014</v>
      </c>
    </row>
    <row r="23" spans="1:3">
      <c r="A23" s="33" t="s">
        <v>62</v>
      </c>
      <c r="B23" s="34">
        <f>VLOOKUP(A23,A2:C20,2,)</f>
        <v>233715</v>
      </c>
      <c r="C23" s="35">
        <f>VLOOKUP(A23,A2:C20,3,)</f>
        <v>182795</v>
      </c>
    </row>
    <row r="24" spans="1:3">
      <c r="A24" s="19"/>
      <c r="B24" s="28"/>
      <c r="C24" s="29"/>
    </row>
    <row r="25" spans="1:3">
      <c r="A25" s="19"/>
      <c r="B25" s="28"/>
      <c r="C25" s="2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 Statements</vt:lpstr>
      <vt:lpstr>IF Statements Solutions</vt:lpstr>
      <vt:lpstr>VLookUp </vt:lpstr>
      <vt:lpstr>VLookUp Solutions</vt:lpstr>
      <vt:lpstr>Sheet4</vt:lpstr>
    </vt:vector>
  </TitlesOfParts>
  <Company>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Cuofano</dc:creator>
  <cp:lastModifiedBy>Gennaro Cuofano</cp:lastModifiedBy>
  <dcterms:created xsi:type="dcterms:W3CDTF">2016-03-15T10:02:51Z</dcterms:created>
  <dcterms:modified xsi:type="dcterms:W3CDTF">2016-03-15T10:06:23Z</dcterms:modified>
</cp:coreProperties>
</file>